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72F96A40-671A-46BD-BD3D-981774E91EAD}" xr6:coauthVersionLast="47" xr6:coauthVersionMax="47" xr10:uidLastSave="{00000000-0000-0000-0000-000000000000}"/>
  <bookViews>
    <workbookView xWindow="-120" yWindow="-120" windowWidth="38640" windowHeight="15840" xr2:uid="{A6BCFEA2-2909-480C-AF37-4951C065FF91}"/>
  </bookViews>
  <sheets>
    <sheet name="Усил 4 кат 2" sheetId="1" r:id="rId1"/>
  </sheets>
  <definedNames>
    <definedName name="Z_34DE7953_6351_4043_AF0F_B57C163275A5_.wvu.PrintArea" localSheetId="0" hidden="1">'Усил 4 кат 2'!$A$1:$G$106</definedName>
    <definedName name="Z_34DE7953_6351_4043_AF0F_B57C163275A5_.wvu.Rows" localSheetId="0" hidden="1">'Усил 4 кат 2'!$25:$25,'Усил 4 кат 2'!$87:$92</definedName>
    <definedName name="Z_70B5A381_0726_4FFC_AC17_C39805B22ABF_.wvu.PrintArea" localSheetId="0" hidden="1">'Усил 4 кат 2'!$A$1:$G$106</definedName>
    <definedName name="Z_70B5A381_0726_4FFC_AC17_C39805B22ABF_.wvu.Rows" localSheetId="0" hidden="1">'Усил 4 кат 2'!$25:$25,'Усил 4 кат 2'!$87:$92</definedName>
    <definedName name="Z_7CE7353B_D7FE_4E0F_A5FD_2886423156B2_.wvu.PrintArea" localSheetId="0" hidden="1">'Усил 4 кат 2'!$A$1:$G$106</definedName>
    <definedName name="Z_7CE7353B_D7FE_4E0F_A5FD_2886423156B2_.wvu.Rows" localSheetId="0" hidden="1">'Усил 4 кат 2'!$25:$25,'Усил 4 кат 2'!$87:$92</definedName>
    <definedName name="_xlnm.Print_Area" localSheetId="0">'Усил 4 кат 2'!$A$1:$G$106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85" i="1"/>
  <c r="D64" i="1"/>
  <c r="E39" i="1"/>
  <c r="C34" i="1"/>
  <c r="E97" i="1" s="1"/>
  <c r="F26" i="1"/>
  <c r="E26" i="1"/>
  <c r="G25" i="1"/>
  <c r="F25" i="1"/>
  <c r="E25" i="1"/>
  <c r="G24" i="1"/>
  <c r="F24" i="1"/>
  <c r="E24" i="1"/>
  <c r="F23" i="1"/>
  <c r="E23" i="1"/>
  <c r="D65" i="1" l="1"/>
  <c r="E96" i="1" s="1"/>
  <c r="D63" i="1" l="1"/>
</calcChain>
</file>

<file path=xl/sharedStrings.xml><?xml version="1.0" encoding="utf-8"?>
<sst xmlns="http://schemas.openxmlformats.org/spreadsheetml/2006/main" count="158" uniqueCount="124">
  <si>
    <t>О Т Ч Е Т  о  выполнении договора управления</t>
  </si>
  <si>
    <t>АО "ДК Нижегородского района"</t>
  </si>
  <si>
    <t>за 2024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</si>
  <si>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</si>
  <si>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</si>
  <si>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</si>
  <si>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</si>
  <si>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</si>
  <si>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</si>
  <si>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</si>
  <si>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</si>
  <si>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</si>
  <si>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</si>
  <si>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10.03.2023г.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</si>
  <si>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</si>
  <si>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</si>
  <si>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</si>
  <si>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</si>
  <si>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</si>
  <si>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</si>
  <si>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</si>
  <si>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</si>
  <si>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</si>
  <si>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</si>
  <si>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</si>
  <si>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</si>
  <si>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</si>
  <si>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</si>
  <si>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</si>
  <si>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</si>
  <si>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</si>
  <si>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</si>
  <si>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</si>
  <si>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</si>
  <si>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</si>
  <si>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</si>
  <si>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</si>
  <si>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</si>
  <si>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</si>
  <si>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</si>
  <si>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</si>
  <si>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</si>
  <si>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</si>
  <si>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</si>
  <si>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</si>
  <si>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</si>
  <si>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</si>
  <si>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</si>
  <si>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</si>
  <si>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</si>
  <si>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</si>
  <si>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</si>
  <si>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</si>
  <si>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</si>
  <si>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</si>
  <si>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</si>
  <si>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</si>
  <si>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</si>
  <si>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</si>
  <si>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</si>
  <si>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</si>
  <si>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</si>
  <si>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</si>
  <si>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</si>
  <si>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</si>
  <si>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</si>
  <si>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</si>
  <si>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"Логгерс"</t>
  </si>
  <si>
    <t>Уборка придомовой территории: уборка мусора из контейнерных площадок, уборка территории</t>
  </si>
  <si>
    <t>ИП Ким</t>
  </si>
  <si>
    <t>Прочие работы по благоустройству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</si>
  <si>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</si>
  <si>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</si>
  <si>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</si>
  <si>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</si>
  <si>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</si>
  <si>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</si>
  <si>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</si>
  <si>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</si>
  <si>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</si>
  <si>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</si>
  <si>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</si>
  <si>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</si>
  <si>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</si>
  <si>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</si>
  <si>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</si>
  <si>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Канализация -- Промывка канализационных трубопроводов -- </t>
  </si>
  <si>
    <t>Июль 2024 г.</t>
  </si>
  <si>
    <t>ООО "Ремконт"</t>
  </si>
  <si>
    <t>Ремонтные работы в системе ХВС -- Замена стояка ХВС -- кв.66</t>
  </si>
  <si>
    <t>Май 2024 г.</t>
  </si>
  <si>
    <t>ООО СОЮЗ</t>
  </si>
  <si>
    <t>Кровля -- Ремонт кровли -- п.1</t>
  </si>
  <si>
    <t>ООО "Мастер кровли +"</t>
  </si>
  <si>
    <t>Водоотведение -- Замена канализационного стояка -- кв.104,100</t>
  </si>
  <si>
    <t xml:space="preserve">Ремонтные работы в системах отопления и гвс -- Замена запорной арматуры -- </t>
  </si>
  <si>
    <t>Июнь 2024 г.</t>
  </si>
  <si>
    <t>Ремонтные работы в системах отопления и гвс -- Замена отопительного прибора -- кв.1 - подвал</t>
  </si>
  <si>
    <t>Август 2024 г.</t>
  </si>
  <si>
    <t>Ремонтные работы в системах отопления и гвс -- Замена участка стояка ГВС -- кв.81</t>
  </si>
  <si>
    <t>Сентябрь 2024 г.</t>
  </si>
  <si>
    <t>Ремонтные работы в системе ХВС -- Замена стояка ХВС -- кв.81</t>
  </si>
  <si>
    <t>Ремонтные работы в системах отопления и гвс -- Замена участка трубы ГВС -- п.1 подвал</t>
  </si>
  <si>
    <t>Ремонтные работы в системах отопления и гвс -- Замена участка стояка ГВС -- кв.92,96</t>
  </si>
  <si>
    <t>Ремонтные работы в системе ХВС -- Замена стояка ХВС -- кв.92,96</t>
  </si>
  <si>
    <t>Водоотведение -- Ремонт ливневой канализации -- эт.7,8</t>
  </si>
  <si>
    <t>Март 2024 г.</t>
  </si>
  <si>
    <t>КОМФОРТИС АО</t>
  </si>
  <si>
    <t>Фасад -- кв.57 (ремонт межпанельных стыков)</t>
  </si>
  <si>
    <t>Прочие работы -- установка лавочки -- п.1</t>
  </si>
  <si>
    <t>Апрель 2024 г.</t>
  </si>
  <si>
    <t xml:space="preserve">Прочие ремонтно-строит. работы -- Разработка проектной документации -- Разработка ПСД. Технадзор -- </t>
  </si>
  <si>
    <t>Декабрь 2024 г.</t>
  </si>
  <si>
    <t>АО "ТРЕСТ №37"</t>
  </si>
  <si>
    <t>3. КАПИТАЛЬНЫЙ РЕМОНТ</t>
  </si>
  <si>
    <t>Не проводился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</si>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</sst>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3" fontId="3" fillId="0" borderId="8" xfId="1" applyNumberFormat="1" applyFont="1" applyFill="1" applyBorder="1" applyAlignment="1">
      <alignment horizontal="justify" vertical="top"/>
    </xf>
    <xf numFmtId="164" fontId="3" fillId="0" borderId="8" xfId="1" applyFont="1" applyFill="1" applyBorder="1" applyAlignment="1">
      <alignment horizontal="justify" vertical="top"/>
    </xf>
    <xf numFmtId="164" fontId="3" fillId="0" borderId="9" xfId="1" applyFont="1" applyFill="1" applyBorder="1" applyAlignment="1">
      <alignment horizontal="justify" vertical="top"/>
    </xf>
    <xf numFmtId="39" fontId="3" fillId="0" borderId="0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14" xfId="1" applyFont="1" applyFill="1" applyBorder="1" applyAlignment="1">
      <alignment horizontal="justify" vertical="top"/>
    </xf>
    <xf numFmtId="39" fontId="3" fillId="0" borderId="15" xfId="1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justify" vertical="top"/>
    </xf>
    <xf numFmtId="164" fontId="3" fillId="0" borderId="5" xfId="1" applyFont="1" applyFill="1" applyBorder="1" applyAlignment="1">
      <alignment horizontal="justify" vertical="top"/>
    </xf>
    <xf numFmtId="39" fontId="3" fillId="0" borderId="6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165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justify" vertical="top"/>
    </xf>
    <xf numFmtId="0" fontId="3" fillId="0" borderId="17" xfId="0" applyFont="1" applyBorder="1" applyAlignment="1">
      <alignment horizontal="justify" vertical="top"/>
    </xf>
    <xf numFmtId="0" fontId="3" fillId="0" borderId="18" xfId="0" applyFont="1" applyBorder="1" applyAlignment="1">
      <alignment horizontal="justify" vertical="top"/>
    </xf>
    <xf numFmtId="0" fontId="3" fillId="0" borderId="19" xfId="0" applyFont="1" applyBorder="1" applyAlignment="1">
      <alignment horizontal="justify" vertical="top"/>
    </xf>
    <xf numFmtId="0" fontId="17" fillId="0" borderId="1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3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3" xfId="0" applyFont="1" applyBorder="1" applyAlignment="1">
      <alignment horizontal="justify" vertical="top"/>
    </xf>
    <xf numFmtId="0" fontId="18" fillId="0" borderId="14" xfId="0" applyFont="1" applyBorder="1" applyAlignment="1">
      <alignment horizontal="justify" vertical="top"/>
    </xf>
    <xf numFmtId="164" fontId="17" fillId="0" borderId="14" xfId="1" applyFont="1" applyFill="1" applyBorder="1" applyAlignment="1">
      <alignment horizontal="fill" vertical="center"/>
    </xf>
    <xf numFmtId="164" fontId="18" fillId="0" borderId="14" xfId="1" applyFont="1" applyFill="1" applyBorder="1" applyAlignment="1">
      <alignment horizontal="fill" vertical="center"/>
    </xf>
    <xf numFmtId="164" fontId="18" fillId="0" borderId="15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top"/>
    </xf>
    <xf numFmtId="0" fontId="20" fillId="0" borderId="8" xfId="0" applyFont="1" applyBorder="1" applyAlignment="1">
      <alignment horizontal="justify" vertical="top"/>
    </xf>
    <xf numFmtId="164" fontId="20" fillId="0" borderId="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8" xfId="1" applyFont="1" applyFill="1" applyBorder="1" applyAlignment="1">
      <alignment horizontal="center" vertical="top"/>
    </xf>
    <xf numFmtId="164" fontId="23" fillId="0" borderId="9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1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center"/>
    </xf>
    <xf numFmtId="0" fontId="16" fillId="0" borderId="14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top"/>
    </xf>
    <xf numFmtId="0" fontId="16" fillId="0" borderId="14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8" xfId="1" applyFont="1" applyFill="1" applyBorder="1" applyAlignment="1">
      <alignment horizontal="center" vertical="center"/>
    </xf>
    <xf numFmtId="164" fontId="23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7" xfId="0" applyFont="1" applyBorder="1" applyAlignment="1">
      <alignment horizontal="justify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8" xfId="0" applyNumberFormat="1" applyFont="1" applyBorder="1" applyAlignment="1">
      <alignment horizontal="center"/>
    </xf>
    <xf numFmtId="164" fontId="25" fillId="0" borderId="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11" xfId="1" applyFont="1" applyFill="1" applyBorder="1" applyAlignment="1">
      <alignment horizontal="justify" vertical="center"/>
    </xf>
    <xf numFmtId="0" fontId="16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4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164" fontId="16" fillId="0" borderId="5" xfId="1" applyFont="1" applyFill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44" fontId="26" fillId="0" borderId="14" xfId="2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64" fontId="9" fillId="0" borderId="35" xfId="1" applyFont="1" applyFill="1" applyBorder="1" applyAlignment="1">
      <alignment horizontal="center" vertical="top"/>
    </xf>
    <xf numFmtId="0" fontId="9" fillId="0" borderId="9" xfId="0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8" xfId="0" applyFont="1" applyBorder="1" applyAlignment="1">
      <alignment horizontal="justify" vertical="top"/>
    </xf>
    <xf numFmtId="0" fontId="3" fillId="0" borderId="35" xfId="0" applyFont="1" applyBorder="1" applyAlignment="1">
      <alignment horizontal="justify" vertical="top"/>
    </xf>
    <xf numFmtId="0" fontId="3" fillId="0" borderId="4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justify" vertical="top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22" xfId="0" applyFont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F753-047D-4219-B586-F0BA160CD0BC}">
  <sheetPr>
    <tabColor rgb="FFFFFF00"/>
  </sheetPr>
  <dimension ref="A2:P450"/>
  <sheetViews>
    <sheetView tabSelected="1" view="pageBreakPreview" topLeftCell="A39" zoomScale="90" zoomScaleSheetLayoutView="90" workbookViewId="0">
      <selection activeCell="F65" sqref="F65"/>
    </sheetView>
  </sheetViews>
  <sheetFormatPr defaultColWidth="9.140625" defaultRowHeight="16.5" x14ac:dyDescent="0.3"/>
  <cols>
    <col min="1" max="1" width="21" style="2" customWidth="1"/>
    <col min="2" max="2" width="17.7109375" style="2" customWidth="1"/>
    <col min="3" max="3" width="15.85546875" style="2" customWidth="1"/>
    <col min="4" max="4" width="13.5703125" style="2" customWidth="1"/>
    <col min="5" max="5" width="26.85546875" style="2" customWidth="1"/>
    <col min="6" max="6" width="16" style="2" bestFit="1" customWidth="1"/>
    <col min="7" max="7" width="19.570312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3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5599.3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2"/>
      <c r="F21" s="23" t="s">
        <v>22</v>
      </c>
      <c r="G21" s="24"/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48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3" t="s">
        <v>26</v>
      </c>
      <c r="G22" s="34"/>
      <c r="H22" s="26"/>
      <c r="I22" s="26"/>
      <c r="L22" s="28"/>
      <c r="M22" s="29"/>
      <c r="N22" s="29"/>
    </row>
    <row r="23" spans="1:16" s="30" customFormat="1" ht="33.75" thickBot="1" x14ac:dyDescent="0.3">
      <c r="A23" s="35" t="s">
        <v>27</v>
      </c>
      <c r="B23" s="36">
        <v>2734188.16</v>
      </c>
      <c r="C23" s="37">
        <v>2701099.07</v>
      </c>
      <c r="D23" s="37">
        <v>611159.65000000037</v>
      </c>
      <c r="E23" s="37">
        <f>B23-C23</f>
        <v>33089.090000000317</v>
      </c>
      <c r="F23" s="38">
        <f>D23+B23-C23</f>
        <v>644248.74000000069</v>
      </c>
      <c r="G23" s="39"/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hidden="1" x14ac:dyDescent="0.25">
      <c r="A24" s="40" t="s">
        <v>28</v>
      </c>
      <c r="B24" s="41"/>
      <c r="C24" s="41"/>
      <c r="D24" s="41"/>
      <c r="E24" s="41">
        <f>B24-C24</f>
        <v>0</v>
      </c>
      <c r="F24" s="41">
        <f>D24+B24-C24</f>
        <v>0</v>
      </c>
      <c r="G24" s="42">
        <f>C24-D85</f>
        <v>-212083.24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43" t="s">
        <v>29</v>
      </c>
      <c r="B25" s="44"/>
      <c r="C25" s="44"/>
      <c r="D25" s="44">
        <v>-5103.3700000000035</v>
      </c>
      <c r="E25" s="44">
        <f>B25-C25</f>
        <v>0</v>
      </c>
      <c r="F25" s="44">
        <f>D25+B25-C25</f>
        <v>-5103.3700000000035</v>
      </c>
      <c r="G25" s="45">
        <f>C25-D91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hidden="1" thickBot="1" x14ac:dyDescent="0.3">
      <c r="A26" s="46" t="s">
        <v>30</v>
      </c>
      <c r="B26" s="47"/>
      <c r="C26" s="47"/>
      <c r="D26" s="47"/>
      <c r="E26" s="47">
        <f>B26-C26</f>
        <v>0</v>
      </c>
      <c r="F26" s="47">
        <f>D26+B26-C26</f>
        <v>0</v>
      </c>
      <c r="G26" s="48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9" t="s">
        <v>31</v>
      </c>
      <c r="B27" s="49"/>
      <c r="C27" s="49"/>
      <c r="D27" s="50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51"/>
      <c r="B28" s="51"/>
      <c r="C28" s="52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9" customFormat="1" x14ac:dyDescent="0.25">
      <c r="A29" s="53" t="s">
        <v>32</v>
      </c>
      <c r="B29" s="53"/>
      <c r="C29" s="53"/>
      <c r="D29" s="53"/>
      <c r="E29" s="53"/>
      <c r="F29" s="53"/>
      <c r="G29" s="53"/>
      <c r="H29" s="54"/>
      <c r="I29" s="55"/>
      <c r="J29" s="56"/>
      <c r="K29" s="56"/>
      <c r="L29" s="57"/>
      <c r="M29" s="58"/>
      <c r="N29" s="58"/>
      <c r="O29" s="56"/>
      <c r="P29" s="56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60" t="s">
        <v>33</v>
      </c>
      <c r="B31" s="61" t="s">
        <v>34</v>
      </c>
      <c r="C31" s="61" t="s">
        <v>35</v>
      </c>
      <c r="D31" s="62" t="s">
        <v>36</v>
      </c>
      <c r="E31" s="63" t="s">
        <v>37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70" customFormat="1" ht="33.6" customHeight="1" x14ac:dyDescent="0.25">
      <c r="A32" s="64" t="s">
        <v>38</v>
      </c>
      <c r="B32" s="65" t="s">
        <v>39</v>
      </c>
      <c r="C32" s="66">
        <v>5858.48</v>
      </c>
      <c r="D32" s="67">
        <v>0</v>
      </c>
      <c r="E32" s="68">
        <v>0</v>
      </c>
      <c r="F32" s="69"/>
      <c r="G32" s="69"/>
      <c r="H32" s="69"/>
      <c r="I32" s="26"/>
      <c r="J32" s="27"/>
      <c r="K32" s="27"/>
      <c r="L32" s="28"/>
      <c r="M32" s="29"/>
      <c r="N32" s="29"/>
      <c r="O32" s="27"/>
      <c r="P32" s="27"/>
    </row>
    <row r="33" spans="1:16" s="79" customFormat="1" ht="26.25" thickBot="1" x14ac:dyDescent="0.3">
      <c r="A33" s="71" t="s">
        <v>40</v>
      </c>
      <c r="B33" s="72" t="s">
        <v>41</v>
      </c>
      <c r="C33" s="73">
        <v>13369.46</v>
      </c>
      <c r="D33" s="74">
        <v>0</v>
      </c>
      <c r="E33" s="75">
        <v>0</v>
      </c>
      <c r="F33" s="76"/>
      <c r="G33" s="76"/>
      <c r="H33" s="76"/>
      <c r="I33" s="77"/>
      <c r="J33" s="28"/>
      <c r="K33" s="28"/>
      <c r="L33" s="28"/>
      <c r="M33" s="78"/>
      <c r="N33" s="78"/>
      <c r="O33" s="28"/>
      <c r="P33" s="28"/>
    </row>
    <row r="34" spans="1:16" s="70" customFormat="1" ht="17.25" thickBot="1" x14ac:dyDescent="0.3">
      <c r="A34" s="80" t="s">
        <v>42</v>
      </c>
      <c r="B34" s="81"/>
      <c r="C34" s="82">
        <f>SUM(C32:C33)</f>
        <v>19227.939999999999</v>
      </c>
      <c r="D34" s="83"/>
      <c r="E34" s="84">
        <v>0</v>
      </c>
      <c r="F34" s="69"/>
      <c r="G34" s="69"/>
      <c r="H34" s="69"/>
      <c r="I34" s="69"/>
      <c r="L34" s="79"/>
      <c r="M34" s="85"/>
      <c r="N34" s="85"/>
    </row>
    <row r="35" spans="1:16" s="70" customFormat="1" ht="12.75" x14ac:dyDescent="0.25">
      <c r="A35" s="86"/>
      <c r="B35" s="69"/>
      <c r="C35" s="69"/>
      <c r="D35" s="69"/>
      <c r="E35" s="87"/>
      <c r="F35" s="69"/>
      <c r="G35" s="69"/>
      <c r="H35" s="69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8" t="s">
        <v>43</v>
      </c>
      <c r="B36" s="88"/>
      <c r="C36" s="88"/>
      <c r="D36" s="88"/>
      <c r="E36" s="88"/>
      <c r="F36" s="88"/>
      <c r="G36" s="88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42.75" customHeight="1" x14ac:dyDescent="0.3">
      <c r="A37" s="89" t="s">
        <v>44</v>
      </c>
      <c r="B37" s="89"/>
      <c r="C37" s="89"/>
      <c r="D37" s="89"/>
      <c r="E37" s="89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90" t="s">
        <v>45</v>
      </c>
      <c r="B39" s="90"/>
      <c r="C39" s="90"/>
      <c r="D39" s="90"/>
      <c r="E39" s="91">
        <f>B23+B26</f>
        <v>2734188.16</v>
      </c>
      <c r="F39" s="25"/>
      <c r="G39" s="25"/>
      <c r="H39" s="52"/>
      <c r="I39" s="26"/>
      <c r="J39" s="92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51"/>
      <c r="B40" s="51"/>
      <c r="C40" s="51"/>
      <c r="D40" s="51"/>
      <c r="E40" s="51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93" t="s">
        <v>46</v>
      </c>
      <c r="B41" s="94"/>
      <c r="C41" s="94"/>
      <c r="D41" s="95">
        <v>1258467.8600000001</v>
      </c>
      <c r="E41" s="96"/>
      <c r="F41" s="50"/>
      <c r="G41" s="25"/>
      <c r="H41" s="25"/>
      <c r="L41" s="97"/>
      <c r="M41" s="98"/>
      <c r="N41" s="98"/>
    </row>
    <row r="42" spans="1:16" s="30" customFormat="1" ht="72" customHeight="1" x14ac:dyDescent="0.25">
      <c r="A42" s="99" t="s">
        <v>47</v>
      </c>
      <c r="B42" s="100"/>
      <c r="C42" s="101"/>
      <c r="D42" s="102" t="s">
        <v>48</v>
      </c>
      <c r="E42" s="103"/>
      <c r="F42" s="25"/>
      <c r="G42" s="25"/>
      <c r="H42" s="25"/>
      <c r="L42" s="97"/>
      <c r="M42" s="98"/>
      <c r="N42" s="98"/>
    </row>
    <row r="43" spans="1:16" s="30" customFormat="1" ht="51" customHeight="1" x14ac:dyDescent="0.25">
      <c r="A43" s="104" t="s">
        <v>49</v>
      </c>
      <c r="B43" s="105"/>
      <c r="C43" s="106"/>
      <c r="D43" s="102" t="s">
        <v>48</v>
      </c>
      <c r="E43" s="103"/>
      <c r="F43" s="25"/>
      <c r="G43" s="25"/>
      <c r="H43" s="25"/>
      <c r="L43" s="97"/>
      <c r="M43" s="98"/>
      <c r="N43" s="98"/>
    </row>
    <row r="44" spans="1:16" s="30" customFormat="1" ht="39.75" customHeight="1" x14ac:dyDescent="0.25">
      <c r="A44" s="104" t="s">
        <v>50</v>
      </c>
      <c r="B44" s="105"/>
      <c r="C44" s="106"/>
      <c r="D44" s="102" t="s">
        <v>48</v>
      </c>
      <c r="E44" s="103"/>
      <c r="F44" s="25"/>
      <c r="G44" s="25"/>
      <c r="H44" s="25"/>
      <c r="L44" s="97"/>
      <c r="M44" s="98"/>
      <c r="N44" s="98"/>
    </row>
    <row r="45" spans="1:16" s="30" customFormat="1" ht="40.9" customHeight="1" x14ac:dyDescent="0.25">
      <c r="A45" s="104" t="s">
        <v>51</v>
      </c>
      <c r="B45" s="105"/>
      <c r="C45" s="106"/>
      <c r="D45" s="107" t="s">
        <v>52</v>
      </c>
      <c r="E45" s="108"/>
      <c r="F45" s="25"/>
      <c r="G45" s="25"/>
      <c r="H45" s="25"/>
      <c r="L45" s="97"/>
      <c r="M45" s="98"/>
      <c r="N45" s="98"/>
    </row>
    <row r="46" spans="1:16" s="30" customFormat="1" ht="25.9" customHeight="1" x14ac:dyDescent="0.25">
      <c r="A46" s="104" t="s">
        <v>53</v>
      </c>
      <c r="B46" s="105"/>
      <c r="C46" s="106"/>
      <c r="D46" s="109" t="s">
        <v>54</v>
      </c>
      <c r="E46" s="110"/>
      <c r="F46" s="25"/>
      <c r="G46" s="25"/>
      <c r="H46" s="25"/>
      <c r="L46" s="97"/>
      <c r="M46" s="98"/>
      <c r="N46" s="98"/>
    </row>
    <row r="47" spans="1:16" s="30" customFormat="1" ht="51" customHeight="1" x14ac:dyDescent="0.25">
      <c r="A47" s="104" t="s">
        <v>55</v>
      </c>
      <c r="B47" s="105"/>
      <c r="C47" s="106"/>
      <c r="D47" s="111" t="s">
        <v>56</v>
      </c>
      <c r="E47" s="112"/>
      <c r="F47" s="25"/>
      <c r="G47" s="25"/>
      <c r="H47" s="25"/>
      <c r="L47" s="97"/>
      <c r="M47" s="98"/>
      <c r="N47" s="98"/>
    </row>
    <row r="48" spans="1:16" s="30" customFormat="1" ht="47.45" customHeight="1" x14ac:dyDescent="0.25">
      <c r="A48" s="113" t="s">
        <v>57</v>
      </c>
      <c r="B48" s="114"/>
      <c r="C48" s="115"/>
      <c r="D48" s="102" t="s">
        <v>48</v>
      </c>
      <c r="E48" s="103"/>
      <c r="F48" s="25"/>
      <c r="G48" s="25"/>
      <c r="H48" s="25"/>
      <c r="L48" s="97"/>
      <c r="M48" s="98"/>
      <c r="N48" s="98"/>
    </row>
    <row r="49" spans="1:16" s="30" customFormat="1" ht="47.45" customHeight="1" x14ac:dyDescent="0.25">
      <c r="A49" s="116" t="s">
        <v>58</v>
      </c>
      <c r="B49" s="117"/>
      <c r="C49" s="118"/>
      <c r="D49" s="119" t="s">
        <v>59</v>
      </c>
      <c r="E49" s="120"/>
      <c r="F49" s="25"/>
      <c r="G49" s="25"/>
      <c r="H49" s="25"/>
      <c r="L49" s="97"/>
      <c r="M49" s="98"/>
      <c r="N49" s="98"/>
    </row>
    <row r="50" spans="1:16" s="30" customFormat="1" ht="32.450000000000003" customHeight="1" x14ac:dyDescent="0.25">
      <c r="A50" s="113" t="s">
        <v>60</v>
      </c>
      <c r="B50" s="114"/>
      <c r="C50" s="115"/>
      <c r="D50" s="102" t="s">
        <v>48</v>
      </c>
      <c r="E50" s="103"/>
      <c r="F50" s="25"/>
      <c r="G50" s="25"/>
      <c r="H50" s="25"/>
      <c r="L50" s="97"/>
      <c r="M50" s="98"/>
      <c r="N50" s="98"/>
    </row>
    <row r="51" spans="1:16" s="30" customFormat="1" ht="18.75" hidden="1" customHeight="1" x14ac:dyDescent="0.25">
      <c r="A51" s="121" t="s">
        <v>61</v>
      </c>
      <c r="B51" s="122"/>
      <c r="C51" s="123"/>
      <c r="D51" s="102" t="s">
        <v>48</v>
      </c>
      <c r="E51" s="103"/>
      <c r="F51" s="25"/>
      <c r="G51" s="25"/>
      <c r="H51" s="25"/>
      <c r="L51" s="97"/>
      <c r="M51" s="98"/>
      <c r="N51" s="98"/>
    </row>
    <row r="52" spans="1:16" s="30" customFormat="1" x14ac:dyDescent="0.25">
      <c r="A52" s="124" t="s">
        <v>62</v>
      </c>
      <c r="B52" s="125"/>
      <c r="C52" s="126"/>
      <c r="D52" s="102" t="s">
        <v>48</v>
      </c>
      <c r="E52" s="103"/>
      <c r="F52" s="25"/>
      <c r="G52" s="25"/>
      <c r="H52" s="25"/>
      <c r="L52" s="97"/>
      <c r="M52" s="98"/>
      <c r="N52" s="98"/>
    </row>
    <row r="53" spans="1:16" s="30" customFormat="1" ht="17.25" thickBot="1" x14ac:dyDescent="0.3">
      <c r="A53" s="127" t="s">
        <v>63</v>
      </c>
      <c r="B53" s="128"/>
      <c r="C53" s="129"/>
      <c r="D53" s="130" t="s">
        <v>64</v>
      </c>
      <c r="E53" s="131"/>
      <c r="F53" s="25"/>
      <c r="G53" s="25"/>
      <c r="H53" s="25"/>
      <c r="L53" s="97"/>
      <c r="M53" s="98"/>
      <c r="N53" s="98"/>
    </row>
    <row r="54" spans="1:16" s="30" customFormat="1" ht="16.5" customHeight="1" thickBot="1" x14ac:dyDescent="0.3">
      <c r="A54" s="132" t="s">
        <v>65</v>
      </c>
      <c r="B54" s="133"/>
      <c r="C54" s="134"/>
      <c r="D54" s="135">
        <v>900074.34</v>
      </c>
      <c r="E54" s="136"/>
      <c r="F54" s="25"/>
      <c r="G54" s="25"/>
      <c r="H54" s="25"/>
      <c r="L54" s="97"/>
      <c r="M54" s="98"/>
      <c r="N54" s="98"/>
    </row>
    <row r="55" spans="1:16" s="30" customFormat="1" ht="16.5" customHeight="1" x14ac:dyDescent="0.25">
      <c r="A55" s="137" t="s">
        <v>66</v>
      </c>
      <c r="B55" s="138"/>
      <c r="C55" s="139"/>
      <c r="D55" s="140" t="s">
        <v>67</v>
      </c>
      <c r="E55" s="141"/>
      <c r="F55" s="25"/>
      <c r="G55" s="25"/>
      <c r="H55" s="25"/>
      <c r="L55" s="97"/>
      <c r="M55" s="98"/>
      <c r="N55" s="98"/>
    </row>
    <row r="56" spans="1:16" s="30" customFormat="1" ht="60.75" customHeight="1" x14ac:dyDescent="0.25">
      <c r="A56" s="104"/>
      <c r="B56" s="105"/>
      <c r="C56" s="106"/>
      <c r="D56" s="142"/>
      <c r="E56" s="143"/>
      <c r="F56" s="25"/>
      <c r="G56" s="25"/>
      <c r="H56" s="25"/>
      <c r="L56" s="97"/>
      <c r="M56" s="98"/>
      <c r="N56" s="98"/>
    </row>
    <row r="57" spans="1:16" s="30" customFormat="1" ht="36.75" customHeight="1" x14ac:dyDescent="0.25">
      <c r="A57" s="104" t="s">
        <v>68</v>
      </c>
      <c r="B57" s="105"/>
      <c r="C57" s="106"/>
      <c r="D57" s="109" t="s">
        <v>69</v>
      </c>
      <c r="E57" s="110"/>
      <c r="F57" s="25"/>
      <c r="G57" s="25"/>
      <c r="H57" s="25"/>
      <c r="L57" s="97"/>
      <c r="M57" s="98"/>
      <c r="N57" s="98"/>
    </row>
    <row r="58" spans="1:16" s="30" customFormat="1" ht="13.9" customHeight="1" x14ac:dyDescent="0.25">
      <c r="A58" s="121" t="s">
        <v>70</v>
      </c>
      <c r="B58" s="122"/>
      <c r="C58" s="123"/>
      <c r="D58" s="109" t="s">
        <v>69</v>
      </c>
      <c r="E58" s="110"/>
      <c r="F58" s="25"/>
      <c r="G58" s="25"/>
      <c r="H58" s="25"/>
      <c r="L58" s="97"/>
      <c r="M58" s="98"/>
      <c r="N58" s="98"/>
    </row>
    <row r="59" spans="1:16" s="30" customFormat="1" ht="13.9" customHeight="1" x14ac:dyDescent="0.25">
      <c r="A59" s="121" t="s">
        <v>71</v>
      </c>
      <c r="B59" s="122"/>
      <c r="C59" s="123"/>
      <c r="D59" s="109" t="s">
        <v>69</v>
      </c>
      <c r="E59" s="110"/>
      <c r="F59" s="25"/>
      <c r="G59" s="25"/>
      <c r="H59" s="25"/>
      <c r="L59" s="97"/>
      <c r="M59" s="98"/>
      <c r="N59" s="98"/>
    </row>
    <row r="60" spans="1:16" s="30" customFormat="1" ht="16.5" customHeight="1" thickBot="1" x14ac:dyDescent="0.3">
      <c r="A60" s="127" t="s">
        <v>72</v>
      </c>
      <c r="B60" s="128"/>
      <c r="C60" s="129"/>
      <c r="D60" s="109" t="s">
        <v>69</v>
      </c>
      <c r="E60" s="110"/>
      <c r="F60" s="25"/>
      <c r="G60" s="25"/>
      <c r="H60" s="25"/>
      <c r="L60" s="97"/>
      <c r="M60" s="98"/>
      <c r="N60" s="98"/>
    </row>
    <row r="61" spans="1:16" s="30" customFormat="1" ht="22.5" customHeight="1" thickBot="1" x14ac:dyDescent="0.3">
      <c r="A61" s="144" t="s">
        <v>73</v>
      </c>
      <c r="B61" s="145"/>
      <c r="C61" s="146"/>
      <c r="D61" s="135">
        <v>173247.62</v>
      </c>
      <c r="E61" s="136"/>
      <c r="F61" s="25"/>
      <c r="G61" s="25"/>
      <c r="H61" s="25"/>
      <c r="L61" s="97"/>
      <c r="M61" s="98"/>
      <c r="N61" s="98"/>
    </row>
    <row r="62" spans="1:16" s="30" customFormat="1" ht="53.25" customHeight="1" thickBot="1" x14ac:dyDescent="0.3">
      <c r="A62" s="147" t="s">
        <v>74</v>
      </c>
      <c r="B62" s="148"/>
      <c r="C62" s="149"/>
      <c r="D62" s="150" t="s">
        <v>75</v>
      </c>
      <c r="E62" s="151"/>
      <c r="F62" s="25"/>
      <c r="G62" s="25"/>
      <c r="H62" s="25"/>
      <c r="L62" s="97"/>
      <c r="M62" s="98"/>
      <c r="N62" s="98"/>
    </row>
    <row r="63" spans="1:16" ht="17.25" thickBot="1" x14ac:dyDescent="0.35">
      <c r="A63" s="152" t="s">
        <v>76</v>
      </c>
      <c r="B63" s="153"/>
      <c r="C63" s="154"/>
      <c r="D63" s="155">
        <f>D64+D65</f>
        <v>190315.1</v>
      </c>
      <c r="E63" s="156"/>
      <c r="I63" s="2"/>
      <c r="J63" s="2"/>
      <c r="K63" s="2"/>
      <c r="L63" s="157"/>
      <c r="M63" s="158"/>
      <c r="N63" s="158"/>
      <c r="O63" s="2"/>
      <c r="P63" s="2"/>
    </row>
    <row r="64" spans="1:16" s="30" customFormat="1" ht="39.75" customHeight="1" x14ac:dyDescent="0.25">
      <c r="A64" s="137" t="s">
        <v>77</v>
      </c>
      <c r="B64" s="138"/>
      <c r="C64" s="139"/>
      <c r="D64" s="159">
        <f>(C23+C24+C25+C26)*1.8%</f>
        <v>48619.783260000004</v>
      </c>
      <c r="E64" s="160" t="s">
        <v>78</v>
      </c>
      <c r="F64" s="161"/>
      <c r="G64" s="25"/>
      <c r="H64" s="25"/>
      <c r="L64" s="97"/>
      <c r="M64" s="98"/>
      <c r="N64" s="98"/>
    </row>
    <row r="65" spans="1:16" s="30" customFormat="1" ht="83.25" customHeight="1" thickBot="1" x14ac:dyDescent="0.3">
      <c r="A65" s="162" t="s">
        <v>79</v>
      </c>
      <c r="B65" s="163"/>
      <c r="C65" s="164"/>
      <c r="D65" s="165">
        <f>190315.1-D64</f>
        <v>141695.31674000001</v>
      </c>
      <c r="E65" s="166" t="s">
        <v>80</v>
      </c>
      <c r="F65" s="25"/>
      <c r="G65" s="25"/>
      <c r="H65" s="25"/>
      <c r="L65" s="97"/>
      <c r="M65" s="98"/>
      <c r="N65" s="98"/>
    </row>
    <row r="66" spans="1:16" s="30" customFormat="1" x14ac:dyDescent="0.25">
      <c r="A66" s="51"/>
      <c r="B66" s="51"/>
      <c r="C66" s="25"/>
      <c r="D66" s="25"/>
      <c r="E66" s="25"/>
      <c r="F66" s="25"/>
      <c r="G66" s="25"/>
      <c r="H66" s="25"/>
      <c r="I66" s="27"/>
      <c r="J66" s="27"/>
      <c r="K66" s="27"/>
      <c r="L66" s="28"/>
      <c r="M66" s="29"/>
      <c r="N66" s="29"/>
      <c r="O66" s="27"/>
      <c r="P66" s="27"/>
    </row>
    <row r="67" spans="1:16" s="30" customFormat="1" x14ac:dyDescent="0.25">
      <c r="A67" s="167" t="s">
        <v>81</v>
      </c>
      <c r="B67" s="167"/>
      <c r="C67" s="167"/>
      <c r="D67" s="167"/>
      <c r="E67" s="25"/>
      <c r="F67" s="167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17.25" thickBot="1" x14ac:dyDescent="0.3">
      <c r="A68" s="25"/>
      <c r="B68" s="25"/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3.75" thickBot="1" x14ac:dyDescent="0.3">
      <c r="A69" s="168" t="s">
        <v>82</v>
      </c>
      <c r="B69" s="169"/>
      <c r="C69" s="170" t="s">
        <v>83</v>
      </c>
      <c r="D69" s="170" t="s">
        <v>84</v>
      </c>
      <c r="E69" s="171" t="s">
        <v>85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39" customHeight="1" x14ac:dyDescent="0.25">
      <c r="A70" s="172" t="s">
        <v>86</v>
      </c>
      <c r="B70" s="173"/>
      <c r="C70" s="174" t="s">
        <v>87</v>
      </c>
      <c r="D70" s="175">
        <v>42327.43</v>
      </c>
      <c r="E70" s="174" t="s">
        <v>88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39" customHeight="1" x14ac:dyDescent="0.25">
      <c r="A71" s="172" t="s">
        <v>89</v>
      </c>
      <c r="B71" s="173"/>
      <c r="C71" s="174" t="s">
        <v>90</v>
      </c>
      <c r="D71" s="175">
        <v>4910.6499999999996</v>
      </c>
      <c r="E71" s="174" t="s">
        <v>91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39" customHeight="1" x14ac:dyDescent="0.25">
      <c r="A72" s="172" t="s">
        <v>92</v>
      </c>
      <c r="B72" s="173"/>
      <c r="C72" s="174" t="s">
        <v>90</v>
      </c>
      <c r="D72" s="175">
        <v>22482.04</v>
      </c>
      <c r="E72" s="174" t="s">
        <v>93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39" customHeight="1" x14ac:dyDescent="0.25">
      <c r="A73" s="172" t="s">
        <v>94</v>
      </c>
      <c r="B73" s="173"/>
      <c r="C73" s="174" t="s">
        <v>87</v>
      </c>
      <c r="D73" s="175">
        <v>14856.09</v>
      </c>
      <c r="E73" s="174" t="s">
        <v>91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39" customHeight="1" x14ac:dyDescent="0.25">
      <c r="A74" s="172" t="s">
        <v>95</v>
      </c>
      <c r="B74" s="173"/>
      <c r="C74" s="174" t="s">
        <v>96</v>
      </c>
      <c r="D74" s="175">
        <v>4140.3900000000003</v>
      </c>
      <c r="E74" s="174" t="s">
        <v>91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30" customFormat="1" ht="39" customHeight="1" x14ac:dyDescent="0.25">
      <c r="A75" s="172" t="s">
        <v>97</v>
      </c>
      <c r="B75" s="173"/>
      <c r="C75" s="174" t="s">
        <v>98</v>
      </c>
      <c r="D75" s="175">
        <v>21756.560000000001</v>
      </c>
      <c r="E75" s="174" t="s">
        <v>91</v>
      </c>
      <c r="F75" s="25"/>
      <c r="G75" s="25"/>
      <c r="H75" s="26"/>
      <c r="I75" s="27"/>
      <c r="J75" s="27"/>
      <c r="K75" s="28"/>
      <c r="L75" s="29"/>
      <c r="M75" s="29"/>
      <c r="N75" s="27"/>
      <c r="O75" s="27"/>
    </row>
    <row r="76" spans="1:16" s="30" customFormat="1" ht="39" customHeight="1" x14ac:dyDescent="0.25">
      <c r="A76" s="172" t="s">
        <v>99</v>
      </c>
      <c r="B76" s="173"/>
      <c r="C76" s="174" t="s">
        <v>100</v>
      </c>
      <c r="D76" s="175">
        <v>4498.0600000000004</v>
      </c>
      <c r="E76" s="174" t="s">
        <v>91</v>
      </c>
      <c r="F76" s="25"/>
      <c r="G76" s="25"/>
      <c r="H76" s="26"/>
      <c r="I76" s="27"/>
      <c r="J76" s="27"/>
      <c r="K76" s="28"/>
      <c r="L76" s="29"/>
      <c r="M76" s="29"/>
      <c r="N76" s="27"/>
      <c r="O76" s="27"/>
    </row>
    <row r="77" spans="1:16" s="30" customFormat="1" ht="39" customHeight="1" x14ac:dyDescent="0.25">
      <c r="A77" s="172" t="s">
        <v>101</v>
      </c>
      <c r="B77" s="173"/>
      <c r="C77" s="174" t="s">
        <v>100</v>
      </c>
      <c r="D77" s="175">
        <v>6046.62</v>
      </c>
      <c r="E77" s="174" t="s">
        <v>91</v>
      </c>
      <c r="F77" s="25"/>
      <c r="G77" s="25"/>
      <c r="H77" s="26"/>
      <c r="I77" s="27"/>
      <c r="J77" s="27"/>
      <c r="K77" s="28"/>
      <c r="L77" s="29"/>
      <c r="M77" s="29"/>
      <c r="N77" s="27"/>
      <c r="O77" s="27"/>
    </row>
    <row r="78" spans="1:16" s="30" customFormat="1" ht="39" customHeight="1" x14ac:dyDescent="0.25">
      <c r="A78" s="172" t="s">
        <v>102</v>
      </c>
      <c r="B78" s="173"/>
      <c r="C78" s="174" t="s">
        <v>100</v>
      </c>
      <c r="D78" s="175">
        <v>9535.2199999999993</v>
      </c>
      <c r="E78" s="174" t="s">
        <v>91</v>
      </c>
      <c r="F78" s="25"/>
      <c r="G78" s="25"/>
      <c r="H78" s="26"/>
      <c r="I78" s="27"/>
      <c r="J78" s="27"/>
      <c r="K78" s="28"/>
      <c r="L78" s="29"/>
      <c r="M78" s="29"/>
      <c r="N78" s="27"/>
      <c r="O78" s="27"/>
    </row>
    <row r="79" spans="1:16" s="30" customFormat="1" ht="39" customHeight="1" x14ac:dyDescent="0.25">
      <c r="A79" s="172" t="s">
        <v>103</v>
      </c>
      <c r="B79" s="173"/>
      <c r="C79" s="174" t="s">
        <v>100</v>
      </c>
      <c r="D79" s="175">
        <v>11909.44</v>
      </c>
      <c r="E79" s="174" t="s">
        <v>91</v>
      </c>
      <c r="F79" s="25"/>
      <c r="G79" s="25"/>
      <c r="H79" s="26"/>
      <c r="I79" s="27"/>
      <c r="J79" s="27"/>
      <c r="K79" s="28"/>
      <c r="L79" s="29"/>
      <c r="M79" s="29"/>
      <c r="N79" s="27"/>
      <c r="O79" s="27"/>
    </row>
    <row r="80" spans="1:16" s="30" customFormat="1" ht="39" customHeight="1" x14ac:dyDescent="0.25">
      <c r="A80" s="172" t="s">
        <v>104</v>
      </c>
      <c r="B80" s="173"/>
      <c r="C80" s="174" t="s">
        <v>100</v>
      </c>
      <c r="D80" s="175">
        <v>5718.04</v>
      </c>
      <c r="E80" s="174" t="s">
        <v>91</v>
      </c>
      <c r="F80" s="25"/>
      <c r="G80" s="25"/>
      <c r="H80" s="26"/>
      <c r="I80" s="27"/>
      <c r="J80" s="27"/>
      <c r="K80" s="28"/>
      <c r="L80" s="29"/>
      <c r="M80" s="29"/>
      <c r="N80" s="27"/>
      <c r="O80" s="27"/>
    </row>
    <row r="81" spans="1:16" s="30" customFormat="1" ht="39" customHeight="1" x14ac:dyDescent="0.25">
      <c r="A81" s="172" t="s">
        <v>105</v>
      </c>
      <c r="B81" s="173"/>
      <c r="C81" s="174" t="s">
        <v>106</v>
      </c>
      <c r="D81" s="175">
        <v>14859.19</v>
      </c>
      <c r="E81" s="174" t="s">
        <v>107</v>
      </c>
      <c r="F81" s="25"/>
      <c r="G81" s="25"/>
      <c r="H81" s="26"/>
      <c r="I81" s="27"/>
      <c r="J81" s="27"/>
      <c r="K81" s="28"/>
      <c r="L81" s="29"/>
      <c r="M81" s="29"/>
      <c r="N81" s="27"/>
      <c r="O81" s="27"/>
    </row>
    <row r="82" spans="1:16" s="30" customFormat="1" ht="39" customHeight="1" x14ac:dyDescent="0.25">
      <c r="A82" s="172" t="s">
        <v>108</v>
      </c>
      <c r="B82" s="173"/>
      <c r="C82" s="174" t="s">
        <v>100</v>
      </c>
      <c r="D82" s="175">
        <v>14190.95</v>
      </c>
      <c r="E82" s="174" t="s">
        <v>91</v>
      </c>
      <c r="F82" s="25"/>
      <c r="G82" s="25"/>
      <c r="H82" s="26"/>
      <c r="I82" s="27"/>
      <c r="J82" s="27"/>
      <c r="K82" s="28"/>
      <c r="L82" s="29"/>
      <c r="M82" s="29"/>
      <c r="N82" s="27"/>
      <c r="O82" s="27"/>
    </row>
    <row r="83" spans="1:16" s="30" customFormat="1" ht="39" customHeight="1" x14ac:dyDescent="0.25">
      <c r="A83" s="172" t="s">
        <v>109</v>
      </c>
      <c r="B83" s="173"/>
      <c r="C83" s="174" t="s">
        <v>110</v>
      </c>
      <c r="D83" s="175">
        <v>29987.68</v>
      </c>
      <c r="E83" s="174" t="s">
        <v>107</v>
      </c>
      <c r="F83" s="25"/>
      <c r="G83" s="25"/>
      <c r="H83" s="26"/>
      <c r="I83" s="27"/>
      <c r="J83" s="27"/>
      <c r="K83" s="28"/>
      <c r="L83" s="29"/>
      <c r="M83" s="29"/>
      <c r="N83" s="27"/>
      <c r="O83" s="27"/>
    </row>
    <row r="84" spans="1:16" s="30" customFormat="1" ht="39" customHeight="1" thickBot="1" x14ac:dyDescent="0.3">
      <c r="A84" s="172" t="s">
        <v>111</v>
      </c>
      <c r="B84" s="173"/>
      <c r="C84" s="174" t="s">
        <v>112</v>
      </c>
      <c r="D84" s="175">
        <v>4864.88</v>
      </c>
      <c r="E84" s="174" t="s">
        <v>113</v>
      </c>
      <c r="F84" s="25"/>
      <c r="G84" s="25"/>
      <c r="H84" s="26"/>
      <c r="I84" s="27"/>
      <c r="J84" s="27"/>
      <c r="K84" s="28"/>
      <c r="L84" s="29"/>
      <c r="M84" s="29"/>
      <c r="N84" s="27"/>
      <c r="O84" s="27"/>
    </row>
    <row r="85" spans="1:16" s="59" customFormat="1" ht="17.25" thickBot="1" x14ac:dyDescent="0.3">
      <c r="A85" s="176" t="s">
        <v>42</v>
      </c>
      <c r="B85" s="177"/>
      <c r="C85" s="178"/>
      <c r="D85" s="179">
        <f>SUM(D70:D84)</f>
        <v>212083.24</v>
      </c>
      <c r="E85" s="180"/>
      <c r="F85" s="54"/>
      <c r="G85" s="54"/>
      <c r="H85" s="55"/>
      <c r="I85" s="56"/>
      <c r="J85" s="56"/>
      <c r="K85" s="57"/>
      <c r="L85" s="58"/>
      <c r="M85" s="58"/>
      <c r="N85" s="56"/>
      <c r="O85" s="56"/>
    </row>
    <row r="86" spans="1:16" s="30" customFormat="1" x14ac:dyDescent="0.25">
      <c r="A86" s="25"/>
      <c r="B86" s="25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hidden="1" x14ac:dyDescent="0.25">
      <c r="A87" s="181" t="s">
        <v>114</v>
      </c>
      <c r="B87" s="181"/>
      <c r="C87" s="181"/>
      <c r="D87" s="181"/>
      <c r="E87" s="181"/>
      <c r="F87" s="181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hidden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ht="33.75" hidden="1" thickBot="1" x14ac:dyDescent="0.3">
      <c r="A89" s="182" t="s">
        <v>82</v>
      </c>
      <c r="B89" s="183"/>
      <c r="C89" s="184" t="s">
        <v>83</v>
      </c>
      <c r="D89" s="185" t="s">
        <v>84</v>
      </c>
      <c r="E89" s="182" t="s">
        <v>85</v>
      </c>
      <c r="F89" s="186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hidden="1" x14ac:dyDescent="0.25">
      <c r="A90" s="187" t="s">
        <v>115</v>
      </c>
      <c r="B90" s="187"/>
      <c r="C90" s="188"/>
      <c r="D90" s="41">
        <v>0</v>
      </c>
      <c r="E90" s="187"/>
      <c r="F90" s="187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59" customFormat="1" ht="17.25" hidden="1" thickBot="1" x14ac:dyDescent="0.3">
      <c r="A91" s="189" t="s">
        <v>42</v>
      </c>
      <c r="B91" s="190"/>
      <c r="C91" s="191"/>
      <c r="D91" s="192">
        <f>SUM(D90)</f>
        <v>0</v>
      </c>
      <c r="E91" s="193"/>
      <c r="F91" s="194"/>
      <c r="G91" s="54"/>
      <c r="H91" s="54"/>
      <c r="I91" s="55"/>
      <c r="J91" s="56"/>
      <c r="K91" s="56"/>
      <c r="L91" s="57"/>
      <c r="M91" s="58"/>
      <c r="N91" s="58"/>
      <c r="O91" s="56"/>
      <c r="P91" s="56"/>
    </row>
    <row r="92" spans="1:16" s="30" customFormat="1" hidden="1" x14ac:dyDescent="0.25">
      <c r="A92" s="25"/>
      <c r="B92" s="195"/>
      <c r="C92" s="195"/>
      <c r="D92" s="196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181" t="s">
        <v>116</v>
      </c>
      <c r="B93" s="181"/>
      <c r="C93" s="181"/>
      <c r="D93" s="181"/>
      <c r="E93" s="181"/>
      <c r="F93" s="181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/>
      <c r="B94" s="25"/>
      <c r="C94" s="25"/>
      <c r="D94" s="25"/>
      <c r="E94" s="25" t="s">
        <v>84</v>
      </c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53" t="s">
        <v>117</v>
      </c>
      <c r="B95" s="53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53" t="s">
        <v>118</v>
      </c>
      <c r="B96" s="53"/>
      <c r="C96" s="25"/>
      <c r="D96" s="25"/>
      <c r="E96" s="52">
        <f>D65</f>
        <v>141695.31674000001</v>
      </c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197" t="s">
        <v>119</v>
      </c>
      <c r="B97" s="197"/>
      <c r="C97" s="25"/>
      <c r="D97" s="25"/>
      <c r="E97" s="52">
        <f>C34*0.1</f>
        <v>1922.7939999999999</v>
      </c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53" t="s">
        <v>120</v>
      </c>
      <c r="B101" s="53"/>
      <c r="C101" s="53"/>
      <c r="E101" s="25"/>
      <c r="F101" s="25" t="s">
        <v>121</v>
      </c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 t="s">
        <v>122</v>
      </c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 t="s">
        <v>123</v>
      </c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A169" s="25"/>
      <c r="B169" s="25"/>
      <c r="C169" s="25"/>
      <c r="D169" s="25"/>
      <c r="E169" s="25"/>
      <c r="F169" s="25"/>
      <c r="G169" s="25"/>
      <c r="H169" s="25"/>
      <c r="I169" s="26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A170" s="25"/>
      <c r="B170" s="25"/>
      <c r="C170" s="25"/>
      <c r="D170" s="25"/>
      <c r="E170" s="25"/>
      <c r="F170" s="25"/>
      <c r="G170" s="25"/>
      <c r="H170" s="25"/>
      <c r="I170" s="26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A171" s="25"/>
      <c r="B171" s="25"/>
      <c r="C171" s="25"/>
      <c r="D171" s="25"/>
      <c r="E171" s="25"/>
      <c r="F171" s="25"/>
      <c r="G171" s="25"/>
      <c r="H171" s="25"/>
      <c r="I171" s="26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A172" s="25"/>
      <c r="B172" s="25"/>
      <c r="C172" s="25"/>
      <c r="D172" s="25"/>
      <c r="E172" s="25"/>
      <c r="F172" s="25"/>
      <c r="G172" s="25"/>
      <c r="H172" s="25"/>
      <c r="I172" s="26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A173" s="25"/>
      <c r="B173" s="25"/>
      <c r="C173" s="25"/>
      <c r="D173" s="25"/>
      <c r="E173" s="25"/>
      <c r="F173" s="25"/>
      <c r="G173" s="25"/>
      <c r="H173" s="25"/>
      <c r="I173" s="26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A174" s="25"/>
      <c r="B174" s="25"/>
      <c r="C174" s="25"/>
      <c r="D174" s="25"/>
      <c r="E174" s="25"/>
      <c r="F174" s="25"/>
      <c r="G174" s="25"/>
      <c r="H174" s="25"/>
      <c r="I174" s="26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A175" s="25"/>
      <c r="B175" s="25"/>
      <c r="C175" s="25"/>
      <c r="D175" s="25"/>
      <c r="E175" s="25"/>
      <c r="F175" s="25"/>
      <c r="G175" s="25"/>
      <c r="H175" s="25"/>
      <c r="I175" s="26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A176" s="25"/>
      <c r="B176" s="25"/>
      <c r="C176" s="25"/>
      <c r="D176" s="25"/>
      <c r="E176" s="25"/>
      <c r="F176" s="25"/>
      <c r="G176" s="25"/>
      <c r="H176" s="25"/>
      <c r="I176" s="26"/>
      <c r="J176" s="27"/>
      <c r="K176" s="27"/>
      <c r="L176" s="28"/>
      <c r="M176" s="29"/>
      <c r="N176" s="29"/>
      <c r="O176" s="27"/>
      <c r="P176" s="27"/>
    </row>
    <row r="177" spans="1:16" s="30" customFormat="1" x14ac:dyDescent="0.25">
      <c r="A177" s="25"/>
      <c r="B177" s="25"/>
      <c r="C177" s="25"/>
      <c r="D177" s="25"/>
      <c r="E177" s="25"/>
      <c r="F177" s="25"/>
      <c r="G177" s="25"/>
      <c r="H177" s="25"/>
      <c r="I177" s="26"/>
      <c r="J177" s="27"/>
      <c r="K177" s="27"/>
      <c r="L177" s="28"/>
      <c r="M177" s="29"/>
      <c r="N177" s="29"/>
      <c r="O177" s="27"/>
      <c r="P177" s="27"/>
    </row>
    <row r="178" spans="1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1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1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1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1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1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1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1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1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1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1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1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1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1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1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 x14ac:dyDescent="0.25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 x14ac:dyDescent="0.25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 x14ac:dyDescent="0.25">
      <c r="I441" s="27"/>
      <c r="J441" s="27"/>
      <c r="K441" s="27"/>
      <c r="L441" s="28"/>
      <c r="M441" s="29"/>
      <c r="N441" s="29"/>
      <c r="O441" s="27"/>
      <c r="P441" s="27"/>
    </row>
    <row r="442" spans="9:16" s="30" customFormat="1" x14ac:dyDescent="0.25">
      <c r="I442" s="27"/>
      <c r="J442" s="27"/>
      <c r="K442" s="27"/>
      <c r="L442" s="28"/>
      <c r="M442" s="29"/>
      <c r="N442" s="29"/>
      <c r="O442" s="27"/>
      <c r="P442" s="27"/>
    </row>
    <row r="443" spans="9:16" s="30" customFormat="1" x14ac:dyDescent="0.25">
      <c r="I443" s="27"/>
      <c r="J443" s="27"/>
      <c r="K443" s="27"/>
      <c r="L443" s="28"/>
      <c r="M443" s="29"/>
      <c r="N443" s="29"/>
      <c r="O443" s="27"/>
      <c r="P443" s="27"/>
    </row>
    <row r="444" spans="9:16" s="30" customFormat="1" x14ac:dyDescent="0.25">
      <c r="I444" s="27"/>
      <c r="J444" s="27"/>
      <c r="K444" s="27"/>
      <c r="L444" s="28"/>
      <c r="M444" s="29"/>
      <c r="N444" s="29"/>
      <c r="O444" s="27"/>
      <c r="P444" s="27"/>
    </row>
    <row r="445" spans="9:16" s="30" customFormat="1" x14ac:dyDescent="0.25">
      <c r="I445" s="27"/>
      <c r="J445" s="27"/>
      <c r="K445" s="27"/>
      <c r="L445" s="28"/>
      <c r="M445" s="29"/>
      <c r="N445" s="29"/>
      <c r="O445" s="27"/>
      <c r="P445" s="27"/>
    </row>
    <row r="446" spans="9:16" s="30" customFormat="1" x14ac:dyDescent="0.25">
      <c r="I446" s="27"/>
      <c r="J446" s="27"/>
      <c r="K446" s="27"/>
      <c r="L446" s="28"/>
      <c r="M446" s="29"/>
      <c r="N446" s="29"/>
      <c r="O446" s="27"/>
      <c r="P446" s="27"/>
    </row>
    <row r="447" spans="9:16" s="30" customFormat="1" x14ac:dyDescent="0.25">
      <c r="I447" s="27"/>
      <c r="J447" s="27"/>
      <c r="K447" s="27"/>
      <c r="L447" s="28"/>
      <c r="M447" s="29"/>
      <c r="N447" s="29"/>
      <c r="O447" s="27"/>
      <c r="P447" s="27"/>
    </row>
    <row r="448" spans="9:16" s="30" customFormat="1" x14ac:dyDescent="0.25">
      <c r="I448" s="27"/>
      <c r="J448" s="27"/>
      <c r="K448" s="27"/>
      <c r="L448" s="28"/>
      <c r="M448" s="29"/>
      <c r="N448" s="29"/>
      <c r="O448" s="27"/>
      <c r="P448" s="27"/>
    </row>
    <row r="449" spans="9:16" s="30" customFormat="1" x14ac:dyDescent="0.25">
      <c r="I449" s="27"/>
      <c r="J449" s="27"/>
      <c r="K449" s="27"/>
      <c r="L449" s="28"/>
      <c r="M449" s="29"/>
      <c r="N449" s="29"/>
      <c r="O449" s="27"/>
      <c r="P449" s="27"/>
    </row>
    <row r="450" spans="9:16" s="30" customFormat="1" x14ac:dyDescent="0.25">
      <c r="I450" s="27"/>
      <c r="J450" s="27"/>
      <c r="K450" s="27"/>
      <c r="L450" s="28"/>
      <c r="M450" s="29"/>
      <c r="N450" s="29"/>
      <c r="O450" s="27"/>
      <c r="P450" s="27"/>
    </row>
  </sheetData>
  <mergeCells count="85">
    <mergeCell ref="B92:C92"/>
    <mergeCell ref="A93:F93"/>
    <mergeCell ref="A95:B95"/>
    <mergeCell ref="A96:B96"/>
    <mergeCell ref="A101:C101"/>
    <mergeCell ref="A89:B89"/>
    <mergeCell ref="E89:F89"/>
    <mergeCell ref="A90:B90"/>
    <mergeCell ref="E90:F90"/>
    <mergeCell ref="A91:B91"/>
    <mergeCell ref="E91:F91"/>
    <mergeCell ref="A81:B81"/>
    <mergeCell ref="A82:B82"/>
    <mergeCell ref="A83:B83"/>
    <mergeCell ref="A84:B84"/>
    <mergeCell ref="A85:B85"/>
    <mergeCell ref="A87:F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6"/>
    <mergeCell ref="D55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6:G36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19685039370078741" bottom="0.15748031496062992" header="0" footer="0"/>
  <pageSetup paperSize="9" scale="65" orientation="portrait" r:id="rId1"/>
  <rowBreaks count="2" manualBreakCount="2">
    <brk id="50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4 кат 2</vt:lpstr>
      <vt:lpstr>'Усил 4 кат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2025-03-22T12:55:48Z</cp:lastPrinted>
  <dcterms:created xsi:type="dcterms:W3CDTF">2025-03-22T12:54:22Z</dcterms:created>
  <dcterms:modified xsi:type="dcterms:W3CDTF">2025-03-22T12:56:54Z</dcterms:modified>
</cp:coreProperties>
</file>